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eiskalkulator Produkte Rainer\"/>
    </mc:Choice>
  </mc:AlternateContent>
  <xr:revisionPtr revIDLastSave="0" documentId="13_ncr:1_{7DBD03EF-5BE2-4D86-A62F-E43E866D27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duktion &amp; Handel" sheetId="1" r:id="rId1"/>
    <sheet name="Soloselbstständige Dienstleist." sheetId="2" r:id="rId2"/>
    <sheet name="Unternehmen Dienstleist.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2" l="1"/>
  <c r="D32" i="3"/>
  <c r="D31" i="3"/>
  <c r="D30" i="3"/>
  <c r="C17" i="1"/>
  <c r="C15" i="1"/>
  <c r="C12" i="1"/>
  <c r="C18" i="1"/>
  <c r="C16" i="1"/>
  <c r="C14" i="1"/>
  <c r="C13" i="1"/>
  <c r="C11" i="1"/>
  <c r="C10" i="1"/>
  <c r="C9" i="1"/>
  <c r="C8" i="1"/>
  <c r="D20" i="2"/>
  <c r="D23" i="2" s="1"/>
  <c r="B25" i="2"/>
  <c r="D11" i="3"/>
  <c r="D19" i="3"/>
  <c r="C32" i="3"/>
  <c r="D27" i="3"/>
  <c r="D10" i="2"/>
  <c r="D11" i="1"/>
  <c r="D24" i="2" l="1"/>
  <c r="D34" i="3"/>
  <c r="D37" i="3" s="1"/>
  <c r="D39" i="3" s="1"/>
  <c r="D40" i="3" s="1"/>
  <c r="C19" i="1"/>
  <c r="D19" i="1"/>
  <c r="D20" i="1" s="1"/>
  <c r="D25" i="2" l="1"/>
  <c r="D27" i="2" s="1"/>
  <c r="D28" i="2" s="1"/>
  <c r="C20" i="1"/>
  <c r="C21" i="1" s="1"/>
  <c r="C22" i="1" l="1"/>
  <c r="C23" i="1"/>
  <c r="C24" i="1" l="1"/>
  <c r="C25" i="1" s="1"/>
  <c r="C26" i="1" s="1"/>
  <c r="C27" i="1" l="1"/>
  <c r="C28" i="1" s="1"/>
</calcChain>
</file>

<file path=xl/sharedStrings.xml><?xml version="1.0" encoding="utf-8"?>
<sst xmlns="http://schemas.openxmlformats.org/spreadsheetml/2006/main" count="100" uniqueCount="78">
  <si>
    <t>%-Satz</t>
  </si>
  <si>
    <t>Materialkosten</t>
  </si>
  <si>
    <t>Löhne und Personalkosten</t>
  </si>
  <si>
    <t>Personalnebenkosten</t>
  </si>
  <si>
    <t>Marketingkosten</t>
  </si>
  <si>
    <t>IT-Kosten</t>
  </si>
  <si>
    <t>Abschreibungen</t>
  </si>
  <si>
    <t>Finanzierungskosten und Zinsen</t>
  </si>
  <si>
    <t>Selbstkosten</t>
  </si>
  <si>
    <t>Die Preiskalkulation dient als Orientierungshilfe und sollte nochmals nachkalkuliert werden.</t>
  </si>
  <si>
    <t>Miete jährlich</t>
  </si>
  <si>
    <t>Vertreterprovision</t>
  </si>
  <si>
    <t>Versicherungen</t>
  </si>
  <si>
    <t>Zusätzliche Kosten (z.B. Logistik, Lagerhaltung)</t>
  </si>
  <si>
    <t>Vorleistungen (z.B. Hilfsstoffe, Treibstoff-Kosten)</t>
  </si>
  <si>
    <t>Mit Hilfe dieses Preiskalkulation-Tools können für die Selbstkosten, der Barverkaufspreis und der Angebotspreis ermittelt werden.</t>
  </si>
  <si>
    <t>Umsatzsteuer (0%, 7%, 19%)</t>
  </si>
  <si>
    <t>Rabatt</t>
  </si>
  <si>
    <t>Skonto</t>
  </si>
  <si>
    <t>Mindestverkaufspreis (netto)</t>
  </si>
  <si>
    <t>Zielverkaufspreis (netto) / Listenpreis</t>
  </si>
  <si>
    <t xml:space="preserve">Angebotspreis (netto) </t>
  </si>
  <si>
    <t xml:space="preserve">Miete </t>
  </si>
  <si>
    <t>Weitere Kosten</t>
  </si>
  <si>
    <t>Tage im Jahr</t>
  </si>
  <si>
    <t>Samstag&amp;Sonntag</t>
  </si>
  <si>
    <t>Feiertage</t>
  </si>
  <si>
    <t>Urlaubstage</t>
  </si>
  <si>
    <t>in %</t>
  </si>
  <si>
    <t>Nicht abrechenbare Stunden (z.B. Akquisition, Verwaltung)</t>
  </si>
  <si>
    <t>Tage</t>
  </si>
  <si>
    <t>% -Satz</t>
  </si>
  <si>
    <t>plus Steuern und Abgaben</t>
  </si>
  <si>
    <t>Abrechenbare Arbeitsstunden pro Mitarbeiter</t>
  </si>
  <si>
    <t>Kosten pro abrechenbare Arbeitsstunde</t>
  </si>
  <si>
    <t>Maximale Arbeitsstunden pro Jahr mit Mitarbeitern</t>
  </si>
  <si>
    <t>Mindesttagessatz mit Mitarbeitern</t>
  </si>
  <si>
    <t>Mit Hilfe dieses Preiskalkulation-Tools kann berechnet werden, welcher Tagessatz angesetzt werden sollte.</t>
  </si>
  <si>
    <t>Betriebliche 
Kosten</t>
  </si>
  <si>
    <t>Mindestangebotspreis (brutto) / Bruttoverkaufspreis</t>
  </si>
  <si>
    <t>Produkt</t>
  </si>
  <si>
    <t>Personalkosten für alle Mitarbeiter (Lohn)</t>
  </si>
  <si>
    <t>Gesamtkosten</t>
  </si>
  <si>
    <t>Rechner zur Preiskalkulation für produzierende Betriebe und Handel</t>
  </si>
  <si>
    <t>Bitte die Marktpreisentwicklung und anderer Anbieter beobachten, damit der Angebotspreis wettbewerbsfähig bleibt.</t>
  </si>
  <si>
    <t xml:space="preserve">Grobe Durchschnittswerte sind in den blauen Feldern voreingetragen und können durch eigene Angaben überschrieben werden.
</t>
  </si>
  <si>
    <t xml:space="preserve">Jährliche Lebenshaltungskosten Soloselbstständiger </t>
  </si>
  <si>
    <t>Ermittlung Mindest-Tagessatz für Solo-Selbstständige</t>
  </si>
  <si>
    <t>Kosten</t>
  </si>
  <si>
    <t>Arbeitstage im Jahr</t>
  </si>
  <si>
    <t>Ermittelte Arbeitstage</t>
  </si>
  <si>
    <t>Nicht abrechenbare Arbeitstage (z.B. Akquisition, Verwaltung)</t>
  </si>
  <si>
    <t>Abrechenbare Arbeitstage</t>
  </si>
  <si>
    <t>davon abrechenbare Tage im Jahr</t>
  </si>
  <si>
    <t>Mindesttagessatz (netto)</t>
  </si>
  <si>
    <t>Mindeststundensatz (netto)</t>
  </si>
  <si>
    <r>
      <t xml:space="preserve">Grobe Durchschnittswerte sind in den </t>
    </r>
    <r>
      <rPr>
        <u/>
        <sz val="10"/>
        <color theme="1"/>
        <rFont val="Arial"/>
        <family val="2"/>
      </rPr>
      <t>blau markierten</t>
    </r>
    <r>
      <rPr>
        <sz val="10"/>
        <color theme="1"/>
        <rFont val="Arial"/>
        <family val="2"/>
      </rPr>
      <t xml:space="preserve"> Feldern voreingetragen und können durch eigene Angaben überschrieben werden.
</t>
    </r>
  </si>
  <si>
    <t>Kosten p.a.</t>
  </si>
  <si>
    <t>Kosten (Stk.)</t>
  </si>
  <si>
    <t>Produktionszahl
(Stk.)</t>
  </si>
  <si>
    <t>Rechner zur Preiskalkulation für Beratungs- und Service-</t>
  </si>
  <si>
    <t xml:space="preserve">Ermittlung Mindest-Tagessatz für Beratungsunternehmen </t>
  </si>
  <si>
    <t>Abrechenbare Arbeitsstunden alle Beratungsmitarbeiter</t>
  </si>
  <si>
    <t>Mit Hilfe dieses Preiskalkulation-Tools kann berechnet werden, welcher Mindesttagessatz auf Basis der Kostenstruktur angesetzt werden sollte.</t>
  </si>
  <si>
    <t>Stunden</t>
  </si>
  <si>
    <t>Mindesttagessatz Berater</t>
  </si>
  <si>
    <t>Stundensatz (netto) Berater</t>
  </si>
  <si>
    <t>Kalkulierter Gewinn pro Stunde (netto)</t>
  </si>
  <si>
    <t>Krankheit</t>
  </si>
  <si>
    <t>Sonstige Sachkosten</t>
  </si>
  <si>
    <t xml:space="preserve">Rechner zur Angebotskalkulation für Dienstleistungen </t>
  </si>
  <si>
    <t>für Soloselbstständige</t>
  </si>
  <si>
    <t xml:space="preserve">für Unternehmen </t>
  </si>
  <si>
    <t>in Stück</t>
  </si>
  <si>
    <t>Anzahl Mitarbeiter für Dienstleistung/Beratungen</t>
  </si>
  <si>
    <t>Richtsatzsammlung 2020 (bundesfinanzministerium.de)</t>
  </si>
  <si>
    <t>** siehe link zur Richtsatzsammlung des Bundesfinanzministeriums:</t>
  </si>
  <si>
    <t>Geplanter Gewinn pro Stk. (branchen-, marktabhängig 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</si>
</sst>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7]_-;\-* #,##0.00\ [$€-407]_-;_-* &quot;-&quot;??\ [$€-407]_-;_-@_-"/>
    <numFmt numFmtId="167" formatCode="#,##0.00\ &quot;€&quot;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0" fillId="0" borderId="0" xfId="0" applyFont="1"/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/>
    <xf numFmtId="166" fontId="4" fillId="2" borderId="1" xfId="1" applyNumberFormat="1" applyFont="1" applyFill="1" applyBorder="1"/>
    <xf numFmtId="166" fontId="3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3" fillId="4" borderId="1" xfId="0" applyFont="1" applyFill="1" applyBorder="1"/>
    <xf numFmtId="166" fontId="3" fillId="4" borderId="1" xfId="0" applyNumberFormat="1" applyFont="1" applyFill="1" applyBorder="1"/>
    <xf numFmtId="166" fontId="3" fillId="4" borderId="1" xfId="1" applyNumberFormat="1" applyFont="1" applyFill="1" applyBorder="1"/>
    <xf numFmtId="166" fontId="4" fillId="2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ill="1" applyBorder="1"/>
    <xf numFmtId="166" fontId="0" fillId="4" borderId="1" xfId="0" applyNumberFormat="1" applyFont="1" applyFill="1" applyBorder="1"/>
    <xf numFmtId="0" fontId="3" fillId="0" borderId="1" xfId="0" applyFont="1" applyFill="1" applyBorder="1"/>
    <xf numFmtId="167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3" fillId="4" borderId="1" xfId="1" applyNumberFormat="1" applyFont="1" applyFill="1" applyBorder="1"/>
    <xf numFmtId="0" fontId="2" fillId="7" borderId="1" xfId="0" applyFont="1" applyFill="1" applyBorder="1"/>
    <xf numFmtId="0" fontId="3" fillId="7" borderId="1" xfId="0" applyFont="1" applyFill="1" applyBorder="1" applyAlignment="1">
      <alignment horizontal="center"/>
    </xf>
    <xf numFmtId="166" fontId="4" fillId="7" borderId="1" xfId="1" applyNumberFormat="1" applyFont="1" applyFill="1" applyBorder="1"/>
    <xf numFmtId="165" fontId="2" fillId="0" borderId="1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65" fontId="7" fillId="7" borderId="1" xfId="1" applyNumberFormat="1" applyFont="1" applyFill="1" applyBorder="1"/>
    <xf numFmtId="0" fontId="2" fillId="7" borderId="1" xfId="0" applyFont="1" applyFill="1" applyBorder="1" applyAlignment="1">
      <alignment horizontal="left" vertical="top" wrapText="1"/>
    </xf>
    <xf numFmtId="166" fontId="4" fillId="8" borderId="1" xfId="0" applyNumberFormat="1" applyFont="1" applyFill="1" applyBorder="1" applyAlignment="1">
      <alignment horizontal="left" vertical="top" wrapText="1"/>
    </xf>
    <xf numFmtId="0" fontId="3" fillId="8" borderId="1" xfId="0" applyFont="1" applyFill="1" applyBorder="1"/>
    <xf numFmtId="166" fontId="3" fillId="8" borderId="1" xfId="0" applyNumberFormat="1" applyFont="1" applyFill="1" applyBorder="1"/>
    <xf numFmtId="167" fontId="3" fillId="0" borderId="1" xfId="1" applyNumberFormat="1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" fontId="4" fillId="6" borderId="1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3" fillId="7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/>
    <xf numFmtId="167" fontId="3" fillId="4" borderId="3" xfId="1" applyNumberFormat="1" applyFont="1" applyFill="1" applyBorder="1"/>
    <xf numFmtId="1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 vertical="center"/>
    </xf>
    <xf numFmtId="166" fontId="4" fillId="6" borderId="1" xfId="1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2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166" fontId="3" fillId="4" borderId="1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0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166" fontId="4" fillId="2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166" fontId="0" fillId="3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166" fontId="2" fillId="8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/>
    <xf numFmtId="167" fontId="3" fillId="0" borderId="0" xfId="0" applyNumberFormat="1" applyFont="1" applyFill="1" applyBorder="1"/>
    <xf numFmtId="0" fontId="3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2" borderId="1" xfId="2" applyFont="1" applyBorder="1" applyAlignment="1">
      <alignment horizontal="center"/>
    </xf>
    <xf numFmtId="0" fontId="0" fillId="9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166" fontId="0" fillId="0" borderId="0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165" fontId="0" fillId="0" borderId="1" xfId="1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67" fontId="0" fillId="0" borderId="0" xfId="0" applyNumberFormat="1" applyFont="1" applyFill="1"/>
    <xf numFmtId="0" fontId="3" fillId="8" borderId="1" xfId="0" applyFont="1" applyFill="1" applyBorder="1" applyAlignment="1">
      <alignment horizontal="center"/>
    </xf>
    <xf numFmtId="0" fontId="2" fillId="7" borderId="1" xfId="2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5" borderId="1" xfId="1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/>
    <xf numFmtId="165" fontId="4" fillId="0" borderId="1" xfId="1" applyNumberFormat="1" applyFont="1" applyFill="1" applyBorder="1"/>
    <xf numFmtId="165" fontId="8" fillId="0" borderId="1" xfId="1" applyNumberFormat="1" applyFont="1" applyFill="1" applyBorder="1"/>
    <xf numFmtId="0" fontId="2" fillId="8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0" borderId="1" xfId="0" applyFont="1" applyFill="1" applyBorder="1"/>
    <xf numFmtId="166" fontId="2" fillId="8" borderId="1" xfId="1" applyNumberFormat="1" applyFont="1" applyFill="1" applyBorder="1" applyAlignment="1">
      <alignment horizontal="center"/>
    </xf>
    <xf numFmtId="166" fontId="2" fillId="8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1" fontId="0" fillId="4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/>
    </xf>
    <xf numFmtId="0" fontId="0" fillId="0" borderId="1" xfId="1" applyNumberFormat="1" applyFont="1" applyFill="1" applyBorder="1" applyAlignment="1">
      <alignment horizontal="center" vertical="top"/>
    </xf>
    <xf numFmtId="0" fontId="3" fillId="4" borderId="1" xfId="1" applyNumberFormat="1" applyFont="1" applyFill="1" applyBorder="1" applyAlignment="1">
      <alignment horizontal="center" vertical="top"/>
    </xf>
    <xf numFmtId="167" fontId="3" fillId="4" borderId="1" xfId="0" applyNumberFormat="1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5" fontId="4" fillId="6" borderId="1" xfId="1" applyNumberFormat="1" applyFont="1" applyFill="1" applyBorder="1"/>
    <xf numFmtId="165" fontId="4" fillId="0" borderId="0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8" fillId="9" borderId="1" xfId="0" applyFont="1" applyFill="1" applyBorder="1"/>
    <xf numFmtId="0" fontId="2" fillId="7" borderId="1" xfId="1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0" fillId="0" borderId="0" xfId="3"/>
  </cellXfs>
  <cellStyles count="4">
    <cellStyle name="Akzent1" xfId="2" builtinId="29"/>
    <cellStyle name="Komma" xfId="1" builtinId="3"/>
    <cellStyle name="Link" xfId="3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</xdr:row>
      <xdr:rowOff>19050</xdr:rowOff>
    </xdr:from>
    <xdr:to>
      <xdr:col>6</xdr:col>
      <xdr:colOff>1905</xdr:colOff>
      <xdr:row>3</xdr:row>
      <xdr:rowOff>84582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247650"/>
          <a:ext cx="1859280" cy="560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5</xdr:col>
      <xdr:colOff>1905</xdr:colOff>
      <xdr:row>3</xdr:row>
      <xdr:rowOff>227456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899E9B-02B5-4607-8449-AD56116E6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304800"/>
          <a:ext cx="1859280" cy="560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</xdr:colOff>
      <xdr:row>1</xdr:row>
      <xdr:rowOff>7704</xdr:rowOff>
    </xdr:from>
    <xdr:to>
      <xdr:col>5</xdr:col>
      <xdr:colOff>28575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735A6F-0DB0-434D-81C6-6256E532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4" y="293454"/>
          <a:ext cx="1895476" cy="497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finanzministerium.de/Content/DE/Downloads/BMF_Schreiben/Weitere_Steuerthemen/Betriebspruefung/Richtsatzsammlung/2021-12-20-download-richtsatzsammlung-2020.pdf?__blob=publicationFile&amp;v=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23" sqref="A23"/>
    </sheetView>
  </sheetViews>
  <sheetFormatPr baseColWidth="10" defaultRowHeight="12.75" x14ac:dyDescent="0.2"/>
  <cols>
    <col min="1" max="1" width="47.85546875" customWidth="1"/>
    <col min="2" max="2" width="9.140625" style="56" bestFit="1" customWidth="1"/>
    <col min="3" max="3" width="18.28515625" style="55" bestFit="1" customWidth="1"/>
    <col min="4" max="4" width="17.85546875" style="56" bestFit="1" customWidth="1"/>
    <col min="5" max="5" width="19" bestFit="1" customWidth="1"/>
    <col min="6" max="6" width="15" customWidth="1"/>
  </cols>
  <sheetData>
    <row r="1" spans="1:6" ht="18" x14ac:dyDescent="0.25">
      <c r="A1" s="1" t="s">
        <v>43</v>
      </c>
    </row>
    <row r="3" spans="1:6" ht="26.25" customHeight="1" x14ac:dyDescent="0.2">
      <c r="A3" s="135" t="s">
        <v>15</v>
      </c>
      <c r="B3" s="135"/>
      <c r="C3" s="135"/>
      <c r="D3" s="135"/>
    </row>
    <row r="5" spans="1:6" ht="27" customHeight="1" x14ac:dyDescent="0.2">
      <c r="A5" s="135" t="s">
        <v>45</v>
      </c>
      <c r="B5" s="135"/>
      <c r="C5" s="135"/>
      <c r="D5" s="135"/>
    </row>
    <row r="7" spans="1:6" ht="24" customHeight="1" x14ac:dyDescent="0.2">
      <c r="A7" s="68" t="s">
        <v>40</v>
      </c>
      <c r="B7" s="57" t="s">
        <v>0</v>
      </c>
      <c r="C7" s="57" t="s">
        <v>58</v>
      </c>
      <c r="D7" s="57" t="s">
        <v>57</v>
      </c>
      <c r="E7" s="130" t="s">
        <v>59</v>
      </c>
      <c r="F7" s="129"/>
    </row>
    <row r="8" spans="1:6" x14ac:dyDescent="0.2">
      <c r="A8" s="3" t="s">
        <v>1</v>
      </c>
      <c r="B8" s="58"/>
      <c r="C8" s="67">
        <f>D8/E8</f>
        <v>0.2</v>
      </c>
      <c r="D8" s="69">
        <v>10000</v>
      </c>
      <c r="E8" s="128">
        <v>50000</v>
      </c>
      <c r="F8" s="22"/>
    </row>
    <row r="9" spans="1:6" x14ac:dyDescent="0.2">
      <c r="A9" s="3" t="s">
        <v>14</v>
      </c>
      <c r="B9" s="58"/>
      <c r="C9" s="62">
        <f>D9/E8</f>
        <v>0.2</v>
      </c>
      <c r="D9" s="69">
        <v>10000</v>
      </c>
      <c r="E9" s="10"/>
      <c r="F9" s="22"/>
    </row>
    <row r="10" spans="1:6" x14ac:dyDescent="0.2">
      <c r="A10" s="3" t="s">
        <v>2</v>
      </c>
      <c r="B10" s="58"/>
      <c r="C10" s="62">
        <f>D10/E8</f>
        <v>0.5</v>
      </c>
      <c r="D10" s="69">
        <v>25000</v>
      </c>
      <c r="E10" s="10"/>
      <c r="F10" s="22"/>
    </row>
    <row r="11" spans="1:6" x14ac:dyDescent="0.2">
      <c r="A11" s="3" t="s">
        <v>3</v>
      </c>
      <c r="B11" s="59">
        <v>25</v>
      </c>
      <c r="C11" s="62">
        <f>D11/E8</f>
        <v>0.125</v>
      </c>
      <c r="D11" s="70">
        <f>D10*B11/100</f>
        <v>6250</v>
      </c>
      <c r="E11" s="10"/>
      <c r="F11" s="22"/>
    </row>
    <row r="12" spans="1:6" x14ac:dyDescent="0.2">
      <c r="A12" s="3" t="s">
        <v>10</v>
      </c>
      <c r="B12" s="58"/>
      <c r="C12" s="62">
        <f>D12/E8</f>
        <v>0.3</v>
      </c>
      <c r="D12" s="69">
        <v>15000</v>
      </c>
      <c r="E12" s="10"/>
      <c r="F12" s="22"/>
    </row>
    <row r="13" spans="1:6" x14ac:dyDescent="0.2">
      <c r="A13" s="3" t="s">
        <v>4</v>
      </c>
      <c r="B13" s="58"/>
      <c r="C13" s="62">
        <f>D13/E8</f>
        <v>0.12</v>
      </c>
      <c r="D13" s="69">
        <v>6000</v>
      </c>
      <c r="E13" s="10"/>
      <c r="F13" s="22"/>
    </row>
    <row r="14" spans="1:6" x14ac:dyDescent="0.2">
      <c r="A14" s="3" t="s">
        <v>5</v>
      </c>
      <c r="B14" s="58"/>
      <c r="C14" s="62">
        <f>D14/E8</f>
        <v>0.04</v>
      </c>
      <c r="D14" s="69">
        <v>2000</v>
      </c>
      <c r="E14" s="10"/>
      <c r="F14" s="22"/>
    </row>
    <row r="15" spans="1:6" x14ac:dyDescent="0.2">
      <c r="A15" s="3" t="s">
        <v>6</v>
      </c>
      <c r="B15" s="58"/>
      <c r="C15" s="62">
        <f>D15/E8</f>
        <v>0.1</v>
      </c>
      <c r="D15" s="69">
        <v>5000</v>
      </c>
      <c r="E15" s="10"/>
      <c r="F15" s="22"/>
    </row>
    <row r="16" spans="1:6" x14ac:dyDescent="0.2">
      <c r="A16" s="3" t="s">
        <v>12</v>
      </c>
      <c r="B16" s="58"/>
      <c r="C16" s="62">
        <f>D16/E8</f>
        <v>0.04</v>
      </c>
      <c r="D16" s="69">
        <v>2000</v>
      </c>
      <c r="E16" s="10"/>
      <c r="F16" s="22"/>
    </row>
    <row r="17" spans="1:6" x14ac:dyDescent="0.2">
      <c r="A17" s="3" t="s">
        <v>7</v>
      </c>
      <c r="B17" s="58"/>
      <c r="C17" s="62">
        <f>D17/E8</f>
        <v>3.7999999999999999E-2</v>
      </c>
      <c r="D17" s="69">
        <v>1900</v>
      </c>
      <c r="E17" s="10"/>
      <c r="F17" s="22"/>
    </row>
    <row r="18" spans="1:6" x14ac:dyDescent="0.2">
      <c r="A18" s="3" t="s">
        <v>13</v>
      </c>
      <c r="B18" s="58"/>
      <c r="C18" s="62">
        <f>D18/E8</f>
        <v>9.1000000000000004E-3</v>
      </c>
      <c r="D18" s="69">
        <v>455</v>
      </c>
      <c r="E18" s="10"/>
      <c r="F18" s="22"/>
    </row>
    <row r="19" spans="1:6" x14ac:dyDescent="0.2">
      <c r="A19" s="12" t="s">
        <v>8</v>
      </c>
      <c r="B19" s="60"/>
      <c r="C19" s="63">
        <f>C8+C9+C10+C11+C12+C13+C14+C15+C16+C17+C18</f>
        <v>1.6721000000000001</v>
      </c>
      <c r="D19" s="71">
        <f>D8+D9+D10+D11+D12+D13+D14+D15+D16+D17+D18</f>
        <v>83605</v>
      </c>
      <c r="E19" s="10"/>
      <c r="F19" s="22"/>
    </row>
    <row r="20" spans="1:6" x14ac:dyDescent="0.2">
      <c r="A20" s="3" t="s">
        <v>77</v>
      </c>
      <c r="B20" s="59">
        <v>40</v>
      </c>
      <c r="C20" s="62">
        <f>C19*B20/100</f>
        <v>0.66883999999999999</v>
      </c>
      <c r="D20" s="66">
        <f>D19*B20/100</f>
        <v>33442</v>
      </c>
      <c r="E20" s="10"/>
      <c r="F20" s="22"/>
    </row>
    <row r="21" spans="1:6" x14ac:dyDescent="0.2">
      <c r="A21" s="4" t="s">
        <v>19</v>
      </c>
      <c r="B21" s="58"/>
      <c r="C21" s="64">
        <f>C19+C20</f>
        <v>2.3409400000000002</v>
      </c>
      <c r="D21" s="72"/>
      <c r="E21" s="10"/>
      <c r="F21" s="22"/>
    </row>
    <row r="22" spans="1:6" x14ac:dyDescent="0.2">
      <c r="A22" s="3" t="s">
        <v>17</v>
      </c>
      <c r="B22" s="59">
        <v>3</v>
      </c>
      <c r="C22" s="65">
        <f>C21*B22/100</f>
        <v>7.0228200000000018E-2</v>
      </c>
      <c r="D22" s="73"/>
      <c r="E22" s="10"/>
      <c r="F22" s="22"/>
    </row>
    <row r="23" spans="1:6" x14ac:dyDescent="0.2">
      <c r="A23" s="3" t="s">
        <v>11</v>
      </c>
      <c r="B23" s="59">
        <v>1</v>
      </c>
      <c r="C23" s="65">
        <f>B23/100*C21</f>
        <v>2.3409400000000004E-2</v>
      </c>
      <c r="D23" s="73"/>
      <c r="E23" s="10"/>
      <c r="F23" s="22"/>
    </row>
    <row r="24" spans="1:6" x14ac:dyDescent="0.2">
      <c r="A24" s="4" t="s">
        <v>20</v>
      </c>
      <c r="B24" s="61"/>
      <c r="C24" s="64">
        <f>C21+C22+C23</f>
        <v>2.4345775999999999</v>
      </c>
      <c r="D24" s="72"/>
      <c r="E24" s="5"/>
      <c r="F24" s="21"/>
    </row>
    <row r="25" spans="1:6" x14ac:dyDescent="0.2">
      <c r="A25" s="3" t="s">
        <v>18</v>
      </c>
      <c r="B25" s="59">
        <v>10</v>
      </c>
      <c r="C25" s="62">
        <f>C24*B25/100</f>
        <v>0.24345776</v>
      </c>
      <c r="D25" s="73"/>
      <c r="E25" s="10"/>
      <c r="F25" s="22"/>
    </row>
    <row r="26" spans="1:6" x14ac:dyDescent="0.2">
      <c r="A26" s="4" t="s">
        <v>21</v>
      </c>
      <c r="B26" s="61"/>
      <c r="C26" s="64">
        <f>C24+C25</f>
        <v>2.67803536</v>
      </c>
      <c r="D26" s="72"/>
      <c r="E26" s="5"/>
      <c r="F26" s="21"/>
    </row>
    <row r="27" spans="1:6" x14ac:dyDescent="0.2">
      <c r="A27" s="8" t="s">
        <v>16</v>
      </c>
      <c r="B27" s="59">
        <v>19</v>
      </c>
      <c r="C27" s="65">
        <f>C26*B27/100</f>
        <v>0.50882671840000004</v>
      </c>
      <c r="D27" s="72"/>
      <c r="E27" s="5"/>
      <c r="F27" s="21"/>
    </row>
    <row r="28" spans="1:6" x14ac:dyDescent="0.2">
      <c r="A28" s="12" t="s">
        <v>39</v>
      </c>
      <c r="B28" s="60"/>
      <c r="C28" s="63">
        <f>C26+C27</f>
        <v>3.1868620783999999</v>
      </c>
      <c r="D28" s="72"/>
      <c r="E28" s="5"/>
      <c r="F28" s="21"/>
    </row>
    <row r="29" spans="1:6" x14ac:dyDescent="0.2">
      <c r="F29" s="22"/>
    </row>
    <row r="30" spans="1:6" x14ac:dyDescent="0.2">
      <c r="A30" s="2" t="s">
        <v>9</v>
      </c>
    </row>
    <row r="31" spans="1:6" x14ac:dyDescent="0.2">
      <c r="A31" t="s">
        <v>44</v>
      </c>
    </row>
    <row r="33" spans="1:1" x14ac:dyDescent="0.2">
      <c r="A33" t="s">
        <v>76</v>
      </c>
    </row>
    <row r="34" spans="1:1" x14ac:dyDescent="0.2">
      <c r="A34" s="137" t="s">
        <v>75</v>
      </c>
    </row>
  </sheetData>
  <mergeCells count="2">
    <mergeCell ref="A3:D3"/>
    <mergeCell ref="A5:D5"/>
  </mergeCells>
  <hyperlinks>
    <hyperlink ref="A34" r:id="rId1" display="https://www.bundesfinanzministerium.de/Content/DE/Downloads/BMF_Schreiben/Weitere_Steuerthemen/Betriebspruefung/Richtsatzsammlung/2021-12-20-download-richtsatzsammlung-2020.pdf?__blob=publicationFile&amp;v=2" xr:uid="{BACE7AAD-4A96-43A3-A24B-E0A29B7ECCE3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zoomScaleNormal="100" workbookViewId="0">
      <selection activeCell="A2" sqref="A2"/>
    </sheetView>
  </sheetViews>
  <sheetFormatPr baseColWidth="10" defaultColWidth="45.28515625" defaultRowHeight="12.75" x14ac:dyDescent="0.2"/>
  <cols>
    <col min="1" max="1" width="52.5703125" customWidth="1"/>
    <col min="2" max="2" width="8.7109375" style="11" customWidth="1"/>
    <col min="3" max="3" width="9.85546875" customWidth="1"/>
    <col min="4" max="4" width="16" customWidth="1"/>
    <col min="5" max="5" width="28.140625" customWidth="1"/>
  </cols>
  <sheetData>
    <row r="1" spans="1:4" ht="22.5" customHeight="1" x14ac:dyDescent="0.25">
      <c r="A1" s="1" t="s">
        <v>70</v>
      </c>
    </row>
    <row r="2" spans="1:4" ht="15" customHeight="1" x14ac:dyDescent="0.25">
      <c r="A2" s="1" t="s">
        <v>71</v>
      </c>
    </row>
    <row r="4" spans="1:4" ht="28.5" customHeight="1" x14ac:dyDescent="0.2">
      <c r="A4" s="136" t="s">
        <v>37</v>
      </c>
      <c r="B4" s="136"/>
      <c r="C4" s="136"/>
      <c r="D4" s="136"/>
    </row>
    <row r="5" spans="1:4" x14ac:dyDescent="0.2">
      <c r="A5" s="2"/>
      <c r="B5" s="81"/>
      <c r="C5" s="2"/>
      <c r="D5" s="2"/>
    </row>
    <row r="6" spans="1:4" ht="27.75" customHeight="1" x14ac:dyDescent="0.2">
      <c r="A6" s="135" t="s">
        <v>56</v>
      </c>
      <c r="B6" s="135"/>
      <c r="C6" s="135"/>
      <c r="D6" s="135"/>
    </row>
    <row r="7" spans="1:4" x14ac:dyDescent="0.2">
      <c r="A7" s="82"/>
      <c r="B7" s="82"/>
      <c r="C7" s="82"/>
      <c r="D7" s="82"/>
    </row>
    <row r="8" spans="1:4" x14ac:dyDescent="0.2">
      <c r="A8" s="35" t="s">
        <v>47</v>
      </c>
      <c r="B8" s="111" t="s">
        <v>31</v>
      </c>
      <c r="C8" s="112"/>
      <c r="D8" s="111" t="s">
        <v>48</v>
      </c>
    </row>
    <row r="9" spans="1:4" x14ac:dyDescent="0.2">
      <c r="A9" s="76" t="s">
        <v>46</v>
      </c>
      <c r="B9" s="74"/>
      <c r="C9" s="83"/>
      <c r="D9" s="54">
        <v>50000</v>
      </c>
    </row>
    <row r="10" spans="1:4" x14ac:dyDescent="0.2">
      <c r="A10" s="84" t="s">
        <v>32</v>
      </c>
      <c r="B10" s="85">
        <v>40</v>
      </c>
      <c r="C10" s="84"/>
      <c r="D10" s="36">
        <f>D9*B10/100</f>
        <v>20000</v>
      </c>
    </row>
    <row r="11" spans="1:4" x14ac:dyDescent="0.2">
      <c r="A11" s="84" t="s">
        <v>69</v>
      </c>
      <c r="B11" s="95"/>
      <c r="C11" s="84"/>
      <c r="D11" s="134">
        <v>5000</v>
      </c>
    </row>
    <row r="12" spans="1:4" x14ac:dyDescent="0.2">
      <c r="A12" s="86" t="s">
        <v>42</v>
      </c>
      <c r="B12" s="86"/>
      <c r="C12" s="86"/>
      <c r="D12" s="77">
        <f>D9+D10+D11</f>
        <v>75000</v>
      </c>
    </row>
    <row r="13" spans="1:4" s="19" customFormat="1" x14ac:dyDescent="0.2">
      <c r="A13" s="21"/>
      <c r="B13" s="88"/>
      <c r="C13" s="89"/>
      <c r="D13" s="79"/>
    </row>
    <row r="14" spans="1:4" x14ac:dyDescent="0.2">
      <c r="A14" s="28" t="s">
        <v>49</v>
      </c>
      <c r="B14" s="116"/>
      <c r="C14" s="116"/>
      <c r="D14" s="117" t="s">
        <v>30</v>
      </c>
    </row>
    <row r="15" spans="1:4" x14ac:dyDescent="0.2">
      <c r="A15" s="8" t="s">
        <v>24</v>
      </c>
      <c r="B15" s="108"/>
      <c r="C15" s="3"/>
      <c r="D15" s="104">
        <v>365</v>
      </c>
    </row>
    <row r="16" spans="1:4" x14ac:dyDescent="0.2">
      <c r="A16" s="8" t="s">
        <v>25</v>
      </c>
      <c r="B16" s="108"/>
      <c r="C16" s="3"/>
      <c r="D16" s="104">
        <v>105</v>
      </c>
    </row>
    <row r="17" spans="1:5" x14ac:dyDescent="0.2">
      <c r="A17" s="8" t="s">
        <v>26</v>
      </c>
      <c r="B17" s="108"/>
      <c r="C17" s="4"/>
      <c r="D17" s="104">
        <v>10</v>
      </c>
    </row>
    <row r="18" spans="1:5" x14ac:dyDescent="0.2">
      <c r="A18" s="8" t="s">
        <v>27</v>
      </c>
      <c r="B18" s="108"/>
      <c r="C18" s="3"/>
      <c r="D18" s="104">
        <v>30</v>
      </c>
    </row>
    <row r="19" spans="1:5" x14ac:dyDescent="0.2">
      <c r="A19" s="8" t="s">
        <v>68</v>
      </c>
      <c r="B19" s="108"/>
      <c r="C19" s="4"/>
      <c r="D19" s="104">
        <v>20</v>
      </c>
    </row>
    <row r="20" spans="1:5" x14ac:dyDescent="0.2">
      <c r="A20" s="12"/>
      <c r="B20" s="27"/>
      <c r="C20" s="12"/>
      <c r="D20" s="105">
        <f>D15-D16-D17-D18-D19</f>
        <v>200</v>
      </c>
    </row>
    <row r="21" spans="1:5" x14ac:dyDescent="0.2">
      <c r="A21" s="4"/>
      <c r="B21" s="16"/>
      <c r="C21" s="7"/>
      <c r="D21" s="31"/>
      <c r="E21" s="20"/>
    </row>
    <row r="22" spans="1:5" x14ac:dyDescent="0.2">
      <c r="A22" s="110" t="s">
        <v>53</v>
      </c>
      <c r="B22" s="113" t="s">
        <v>0</v>
      </c>
      <c r="C22" s="113"/>
      <c r="D22" s="120" t="s">
        <v>30</v>
      </c>
      <c r="E22" s="20"/>
    </row>
    <row r="23" spans="1:5" x14ac:dyDescent="0.2">
      <c r="A23" s="114" t="s">
        <v>50</v>
      </c>
      <c r="B23" s="106"/>
      <c r="C23" s="107"/>
      <c r="D23" s="121">
        <f>D20</f>
        <v>200</v>
      </c>
      <c r="E23" s="20"/>
    </row>
    <row r="24" spans="1:5" x14ac:dyDescent="0.2">
      <c r="A24" s="8" t="s">
        <v>51</v>
      </c>
      <c r="B24" s="40">
        <v>40</v>
      </c>
      <c r="C24" s="103"/>
      <c r="D24" s="122">
        <f>D23*B24/100</f>
        <v>80</v>
      </c>
      <c r="E24" s="20"/>
    </row>
    <row r="25" spans="1:5" x14ac:dyDescent="0.2">
      <c r="A25" s="118" t="s">
        <v>52</v>
      </c>
      <c r="B25" s="119">
        <f>100-B24</f>
        <v>60</v>
      </c>
      <c r="C25" s="119"/>
      <c r="D25" s="123">
        <f>D23-D24</f>
        <v>120</v>
      </c>
      <c r="E25" s="20"/>
    </row>
    <row r="26" spans="1:5" x14ac:dyDescent="0.2">
      <c r="A26" s="21"/>
      <c r="B26" s="98"/>
      <c r="C26" s="99"/>
      <c r="D26" s="100"/>
    </row>
    <row r="27" spans="1:5" x14ac:dyDescent="0.2">
      <c r="A27" s="78" t="s">
        <v>54</v>
      </c>
      <c r="B27" s="87"/>
      <c r="C27" s="87"/>
      <c r="D27" s="124">
        <f>D12/D25</f>
        <v>625</v>
      </c>
    </row>
    <row r="28" spans="1:5" x14ac:dyDescent="0.2">
      <c r="A28" s="12" t="s">
        <v>55</v>
      </c>
      <c r="B28" s="125"/>
      <c r="C28" s="118"/>
      <c r="D28" s="126">
        <f>D27/8</f>
        <v>78.125</v>
      </c>
    </row>
    <row r="29" spans="1:5" x14ac:dyDescent="0.2">
      <c r="A29" s="21"/>
      <c r="B29" s="88"/>
      <c r="C29" s="89"/>
      <c r="D29" s="127"/>
    </row>
    <row r="30" spans="1:5" x14ac:dyDescent="0.2">
      <c r="A30" s="2" t="s">
        <v>9</v>
      </c>
      <c r="B30" s="81"/>
      <c r="C30" s="2"/>
      <c r="D30" s="2"/>
    </row>
    <row r="31" spans="1:5" x14ac:dyDescent="0.2">
      <c r="A31" t="s">
        <v>44</v>
      </c>
      <c r="B31" s="81"/>
      <c r="C31" s="2"/>
      <c r="D31" s="2"/>
    </row>
    <row r="32" spans="1:5" x14ac:dyDescent="0.2">
      <c r="A32" s="2"/>
      <c r="B32" s="81"/>
      <c r="C32" s="2"/>
      <c r="D32" s="2"/>
    </row>
    <row r="33" spans="1:4" x14ac:dyDescent="0.2">
      <c r="A33" s="2"/>
      <c r="B33" s="81"/>
      <c r="C33" s="2"/>
      <c r="D33" s="2"/>
    </row>
    <row r="34" spans="1:4" x14ac:dyDescent="0.2">
      <c r="A34" s="2"/>
      <c r="B34" s="81"/>
      <c r="C34" s="2"/>
      <c r="D34" s="2"/>
    </row>
    <row r="35" spans="1:4" x14ac:dyDescent="0.2">
      <c r="A35" s="2"/>
      <c r="B35" s="81"/>
      <c r="C35" s="2"/>
      <c r="D35" s="2"/>
    </row>
    <row r="36" spans="1:4" x14ac:dyDescent="0.2">
      <c r="A36" s="2"/>
      <c r="B36" s="81"/>
      <c r="C36" s="2"/>
      <c r="D36" s="2"/>
    </row>
  </sheetData>
  <mergeCells count="2">
    <mergeCell ref="A4:D4"/>
    <mergeCell ref="A6:D6"/>
  </mergeCells>
  <pageMargins left="0.7" right="0.7" top="0.78740157499999996" bottom="0.78740157499999996" header="0.3" footer="0.3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4239-230D-4EA4-9C5F-9BA29C5543EE}">
  <dimension ref="A1:E49"/>
  <sheetViews>
    <sheetView topLeftCell="A7" workbookViewId="0">
      <selection activeCell="C36" sqref="C36"/>
    </sheetView>
  </sheetViews>
  <sheetFormatPr baseColWidth="10" defaultColWidth="45.28515625" defaultRowHeight="12.75" x14ac:dyDescent="0.2"/>
  <cols>
    <col min="1" max="1" width="52.5703125" customWidth="1"/>
    <col min="2" max="2" width="8.7109375" style="11" customWidth="1"/>
    <col min="3" max="3" width="9.85546875" customWidth="1"/>
    <col min="4" max="4" width="16" customWidth="1"/>
    <col min="5" max="5" width="28.140625" customWidth="1"/>
  </cols>
  <sheetData>
    <row r="1" spans="1:5" ht="22.5" customHeight="1" x14ac:dyDescent="0.25">
      <c r="A1" s="1" t="s">
        <v>60</v>
      </c>
    </row>
    <row r="2" spans="1:5" ht="18" customHeight="1" x14ac:dyDescent="0.25">
      <c r="A2" s="1" t="s">
        <v>72</v>
      </c>
    </row>
    <row r="4" spans="1:5" ht="28.5" customHeight="1" x14ac:dyDescent="0.2">
      <c r="A4" s="136" t="s">
        <v>63</v>
      </c>
      <c r="B4" s="136"/>
      <c r="C4" s="136"/>
      <c r="D4" s="136"/>
    </row>
    <row r="5" spans="1:5" x14ac:dyDescent="0.2">
      <c r="A5" s="2"/>
      <c r="B5" s="81"/>
      <c r="C5" s="2"/>
      <c r="D5" s="2"/>
    </row>
    <row r="6" spans="1:5" ht="27.75" customHeight="1" x14ac:dyDescent="0.2">
      <c r="A6" s="135" t="s">
        <v>45</v>
      </c>
      <c r="B6" s="135"/>
      <c r="C6" s="135"/>
      <c r="D6" s="135"/>
    </row>
    <row r="7" spans="1:5" x14ac:dyDescent="0.2">
      <c r="A7" s="82"/>
      <c r="B7" s="82"/>
      <c r="C7" s="82"/>
      <c r="D7" s="82"/>
    </row>
    <row r="8" spans="1:5" x14ac:dyDescent="0.2">
      <c r="A8" s="90"/>
      <c r="B8" s="90"/>
      <c r="C8" s="90"/>
      <c r="D8" s="91"/>
    </row>
    <row r="9" spans="1:5" ht="25.5" x14ac:dyDescent="0.2">
      <c r="A9" s="102" t="s">
        <v>61</v>
      </c>
      <c r="B9" s="113" t="s">
        <v>0</v>
      </c>
      <c r="C9" s="37"/>
      <c r="D9" s="75" t="s">
        <v>38</v>
      </c>
      <c r="E9" s="21"/>
    </row>
    <row r="10" spans="1:5" x14ac:dyDescent="0.2">
      <c r="A10" s="8" t="s">
        <v>41</v>
      </c>
      <c r="B10" s="92"/>
      <c r="C10" s="93"/>
      <c r="D10" s="15">
        <v>250000</v>
      </c>
      <c r="E10" s="19"/>
    </row>
    <row r="11" spans="1:5" x14ac:dyDescent="0.2">
      <c r="A11" s="4" t="s">
        <v>3</v>
      </c>
      <c r="B11" s="85">
        <v>25</v>
      </c>
      <c r="C11" s="9"/>
      <c r="D11" s="30">
        <f>D10*B11/100</f>
        <v>62500</v>
      </c>
      <c r="E11" s="19"/>
    </row>
    <row r="12" spans="1:5" x14ac:dyDescent="0.2">
      <c r="A12" s="8" t="s">
        <v>22</v>
      </c>
      <c r="B12" s="94"/>
      <c r="C12" s="9"/>
      <c r="D12" s="6">
        <v>20000</v>
      </c>
      <c r="E12" s="19"/>
    </row>
    <row r="13" spans="1:5" x14ac:dyDescent="0.2">
      <c r="A13" s="8" t="s">
        <v>4</v>
      </c>
      <c r="B13" s="94"/>
      <c r="C13" s="9"/>
      <c r="D13" s="6">
        <v>15000</v>
      </c>
      <c r="E13" s="19"/>
    </row>
    <row r="14" spans="1:5" x14ac:dyDescent="0.2">
      <c r="A14" s="8" t="s">
        <v>5</v>
      </c>
      <c r="B14" s="94"/>
      <c r="C14" s="9"/>
      <c r="D14" s="6">
        <v>10000</v>
      </c>
      <c r="E14" s="19"/>
    </row>
    <row r="15" spans="1:5" x14ac:dyDescent="0.2">
      <c r="A15" s="8" t="s">
        <v>6</v>
      </c>
      <c r="B15" s="94"/>
      <c r="C15" s="9"/>
      <c r="D15" s="6">
        <v>5000</v>
      </c>
      <c r="E15" s="19"/>
    </row>
    <row r="16" spans="1:5" x14ac:dyDescent="0.2">
      <c r="A16" s="8" t="s">
        <v>12</v>
      </c>
      <c r="B16" s="94"/>
      <c r="C16" s="9"/>
      <c r="D16" s="6">
        <v>5000</v>
      </c>
      <c r="E16" s="19"/>
    </row>
    <row r="17" spans="1:5" x14ac:dyDescent="0.2">
      <c r="A17" s="8" t="s">
        <v>7</v>
      </c>
      <c r="B17" s="94"/>
      <c r="C17" s="9"/>
      <c r="D17" s="6">
        <v>1900</v>
      </c>
      <c r="E17" s="19"/>
    </row>
    <row r="18" spans="1:5" x14ac:dyDescent="0.2">
      <c r="A18" s="8" t="s">
        <v>23</v>
      </c>
      <c r="B18" s="94"/>
      <c r="C18" s="9"/>
      <c r="D18" s="6">
        <v>455</v>
      </c>
      <c r="E18" s="19"/>
    </row>
    <row r="19" spans="1:5" x14ac:dyDescent="0.2">
      <c r="A19" s="12"/>
      <c r="B19" s="18"/>
      <c r="C19" s="13"/>
      <c r="D19" s="14">
        <f>D10+D11+D12+D13+D14+D15+D16+D17+D18</f>
        <v>369855</v>
      </c>
      <c r="E19" s="19"/>
    </row>
    <row r="20" spans="1:5" x14ac:dyDescent="0.2">
      <c r="A20" s="8"/>
      <c r="B20" s="95"/>
      <c r="C20" s="9"/>
      <c r="D20" s="9"/>
      <c r="E20" s="19"/>
    </row>
    <row r="21" spans="1:5" x14ac:dyDescent="0.2">
      <c r="A21" s="28" t="s">
        <v>49</v>
      </c>
      <c r="B21" s="101"/>
      <c r="C21" s="38"/>
      <c r="D21" s="116" t="s">
        <v>30</v>
      </c>
      <c r="E21" s="22"/>
    </row>
    <row r="22" spans="1:5" x14ac:dyDescent="0.2">
      <c r="A22" s="8" t="s">
        <v>24</v>
      </c>
      <c r="B22" s="95"/>
      <c r="C22" s="9"/>
      <c r="D22" s="104">
        <v>365</v>
      </c>
      <c r="E22" s="19"/>
    </row>
    <row r="23" spans="1:5" x14ac:dyDescent="0.2">
      <c r="A23" s="8" t="s">
        <v>25</v>
      </c>
      <c r="B23" s="95"/>
      <c r="C23" s="9"/>
      <c r="D23" s="104">
        <v>105</v>
      </c>
      <c r="E23" s="19"/>
    </row>
    <row r="24" spans="1:5" x14ac:dyDescent="0.2">
      <c r="A24" s="8" t="s">
        <v>26</v>
      </c>
      <c r="B24" s="17"/>
      <c r="C24" s="7"/>
      <c r="D24" s="104">
        <v>10</v>
      </c>
      <c r="E24" s="20"/>
    </row>
    <row r="25" spans="1:5" x14ac:dyDescent="0.2">
      <c r="A25" s="8" t="s">
        <v>27</v>
      </c>
      <c r="B25" s="95"/>
      <c r="C25" s="9"/>
      <c r="D25" s="104">
        <v>30</v>
      </c>
      <c r="E25" s="19"/>
    </row>
    <row r="26" spans="1:5" x14ac:dyDescent="0.2">
      <c r="A26" s="8" t="s">
        <v>68</v>
      </c>
      <c r="B26" s="17"/>
      <c r="C26" s="7"/>
      <c r="D26" s="104">
        <v>20</v>
      </c>
      <c r="E26" s="20"/>
    </row>
    <row r="27" spans="1:5" x14ac:dyDescent="0.2">
      <c r="A27" s="12"/>
      <c r="B27" s="96"/>
      <c r="C27" s="23"/>
      <c r="D27" s="105">
        <f>D22-D23-D24-D25-D26</f>
        <v>200</v>
      </c>
      <c r="E27" s="20"/>
    </row>
    <row r="28" spans="1:5" x14ac:dyDescent="0.2">
      <c r="A28" s="4"/>
      <c r="B28" s="16"/>
      <c r="C28" s="7"/>
      <c r="D28" s="31"/>
      <c r="E28" s="20"/>
    </row>
    <row r="29" spans="1:5" x14ac:dyDescent="0.2">
      <c r="A29" s="28" t="s">
        <v>35</v>
      </c>
      <c r="B29" s="80"/>
      <c r="C29" s="113"/>
      <c r="D29" s="133" t="s">
        <v>64</v>
      </c>
      <c r="E29" s="20"/>
    </row>
    <row r="30" spans="1:5" x14ac:dyDescent="0.2">
      <c r="A30" s="132" t="s">
        <v>62</v>
      </c>
      <c r="B30" s="106"/>
      <c r="C30" s="131"/>
      <c r="D30" s="109">
        <f>(D27)*8</f>
        <v>1600</v>
      </c>
      <c r="E30" s="20"/>
    </row>
    <row r="31" spans="1:5" x14ac:dyDescent="0.2">
      <c r="A31" s="4" t="s">
        <v>29</v>
      </c>
      <c r="B31" s="16" t="s">
        <v>28</v>
      </c>
      <c r="C31" s="40">
        <v>30</v>
      </c>
      <c r="D31" s="97">
        <f>D30*C31/100</f>
        <v>480</v>
      </c>
      <c r="E31" s="20"/>
    </row>
    <row r="32" spans="1:5" x14ac:dyDescent="0.2">
      <c r="A32" s="115" t="s">
        <v>33</v>
      </c>
      <c r="B32" s="17" t="s">
        <v>28</v>
      </c>
      <c r="C32" s="51">
        <f>100-C31</f>
        <v>70</v>
      </c>
      <c r="D32" s="97">
        <f>D30-D31</f>
        <v>1120</v>
      </c>
      <c r="E32" s="20"/>
    </row>
    <row r="33" spans="1:5" x14ac:dyDescent="0.2">
      <c r="A33" s="32" t="s">
        <v>74</v>
      </c>
      <c r="B33" s="33" t="s">
        <v>73</v>
      </c>
      <c r="C33" s="42">
        <v>4</v>
      </c>
      <c r="D33" s="26"/>
      <c r="E33" s="20"/>
    </row>
    <row r="34" spans="1:5" x14ac:dyDescent="0.2">
      <c r="A34" s="12"/>
      <c r="B34" s="18"/>
      <c r="C34" s="43"/>
      <c r="D34" s="27">
        <f>D32*C33</f>
        <v>4480</v>
      </c>
      <c r="E34" s="20"/>
    </row>
    <row r="35" spans="1:5" x14ac:dyDescent="0.2">
      <c r="A35" s="24"/>
      <c r="B35" s="17"/>
      <c r="C35" s="44"/>
      <c r="D35" s="26"/>
      <c r="E35" s="20"/>
    </row>
    <row r="36" spans="1:5" x14ac:dyDescent="0.2">
      <c r="A36" s="28" t="s">
        <v>36</v>
      </c>
      <c r="B36" s="29"/>
      <c r="C36" s="45"/>
      <c r="D36" s="34"/>
      <c r="E36" s="20"/>
    </row>
    <row r="37" spans="1:5" x14ac:dyDescent="0.2">
      <c r="A37" s="8" t="s">
        <v>34</v>
      </c>
      <c r="B37" s="16"/>
      <c r="C37" s="46"/>
      <c r="D37" s="14">
        <f>D19/D34</f>
        <v>82.556919642857139</v>
      </c>
      <c r="E37" s="20"/>
    </row>
    <row r="38" spans="1:5" x14ac:dyDescent="0.2">
      <c r="A38" s="4" t="s">
        <v>67</v>
      </c>
      <c r="B38" s="16"/>
      <c r="C38" s="47">
        <v>20</v>
      </c>
      <c r="D38" s="39"/>
      <c r="E38" s="20"/>
    </row>
    <row r="39" spans="1:5" ht="13.5" thickBot="1" x14ac:dyDescent="0.25">
      <c r="A39" s="115" t="s">
        <v>66</v>
      </c>
      <c r="B39" s="17"/>
      <c r="C39" s="41"/>
      <c r="D39" s="49">
        <f>D37+C38</f>
        <v>102.55691964285714</v>
      </c>
      <c r="E39" s="20"/>
    </row>
    <row r="40" spans="1:5" ht="13.5" thickBot="1" x14ac:dyDescent="0.25">
      <c r="A40" s="12" t="s">
        <v>65</v>
      </c>
      <c r="B40" s="18"/>
      <c r="C40" s="48"/>
      <c r="D40" s="50">
        <f>D39*8</f>
        <v>820.45535714285711</v>
      </c>
      <c r="E40" s="20"/>
    </row>
    <row r="41" spans="1:5" x14ac:dyDescent="0.2">
      <c r="A41" s="21"/>
      <c r="B41" s="52"/>
      <c r="C41" s="53"/>
      <c r="D41" s="25"/>
      <c r="E41" s="20"/>
    </row>
    <row r="42" spans="1:5" x14ac:dyDescent="0.2">
      <c r="A42" s="21"/>
      <c r="B42" s="98"/>
      <c r="C42" s="99"/>
      <c r="D42" s="100"/>
    </row>
    <row r="43" spans="1:5" x14ac:dyDescent="0.2">
      <c r="A43" s="2" t="s">
        <v>9</v>
      </c>
      <c r="B43" s="81"/>
      <c r="C43" s="2"/>
      <c r="D43" s="2"/>
    </row>
    <row r="44" spans="1:5" x14ac:dyDescent="0.2">
      <c r="A44" t="s">
        <v>44</v>
      </c>
      <c r="B44" s="81"/>
      <c r="C44" s="2"/>
      <c r="D44" s="2"/>
    </row>
    <row r="45" spans="1:5" x14ac:dyDescent="0.2">
      <c r="A45" s="2"/>
      <c r="B45" s="81"/>
      <c r="C45" s="2"/>
      <c r="D45" s="2"/>
    </row>
    <row r="46" spans="1:5" x14ac:dyDescent="0.2">
      <c r="A46" s="2"/>
      <c r="B46" s="81"/>
      <c r="C46" s="2"/>
      <c r="D46" s="2"/>
    </row>
    <row r="47" spans="1:5" x14ac:dyDescent="0.2">
      <c r="A47" s="2"/>
      <c r="B47" s="81"/>
      <c r="C47" s="2"/>
      <c r="D47" s="2"/>
    </row>
    <row r="48" spans="1:5" x14ac:dyDescent="0.2">
      <c r="A48" s="2"/>
      <c r="B48" s="81"/>
      <c r="C48" s="2"/>
      <c r="D48" s="2"/>
    </row>
    <row r="49" spans="1:4" x14ac:dyDescent="0.2">
      <c r="A49" s="2"/>
      <c r="B49" s="81"/>
      <c r="C49" s="2"/>
      <c r="D49" s="2"/>
    </row>
  </sheetData>
  <mergeCells count="2">
    <mergeCell ref="A4:D4"/>
    <mergeCell ref="A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Produktion &amp; Handel</vt:lpstr>
      <vt:lpstr>Soloselbstständige Dienstleist.</vt:lpstr>
      <vt:lpstr>Unternehmen Dienstleist.</vt:lpstr>
    </vt:vector>
  </TitlesOfParts>
  <Company>IHK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Bradl</dc:creator>
  <cp:lastModifiedBy>Rainer Bradl</cp:lastModifiedBy>
  <cp:lastPrinted>2022-06-30T08:19:01Z</cp:lastPrinted>
  <dcterms:created xsi:type="dcterms:W3CDTF">2021-09-07T06:33:11Z</dcterms:created>
  <dcterms:modified xsi:type="dcterms:W3CDTF">2022-07-05T11:02:23Z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